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Nieracjonalny PIT" sheetId="6" r:id="rId1"/>
  </sheets>
  <calcPr calcId="145621"/>
</workbook>
</file>

<file path=xl/calcChain.xml><?xml version="1.0" encoding="utf-8"?>
<calcChain xmlns="http://schemas.openxmlformats.org/spreadsheetml/2006/main">
  <c r="K61" i="6" l="1"/>
  <c r="E62" i="6" l="1"/>
  <c r="D62" i="6"/>
  <c r="F63" i="6" s="1"/>
  <c r="E43" i="6" l="1"/>
  <c r="D43" i="6"/>
  <c r="D34" i="6" l="1"/>
  <c r="F65" i="6"/>
  <c r="K62" i="6" s="1"/>
  <c r="F64" i="6"/>
  <c r="I62" i="6" s="1"/>
  <c r="E78" i="6"/>
  <c r="D78" i="6"/>
  <c r="E77" i="6"/>
  <c r="D77" i="6"/>
  <c r="E76" i="6"/>
  <c r="D76" i="6"/>
  <c r="E75" i="6"/>
  <c r="E74" i="6"/>
  <c r="D75" i="6"/>
  <c r="D74" i="6"/>
  <c r="B71" i="6"/>
  <c r="B70" i="6"/>
  <c r="B3" i="6" l="1"/>
  <c r="E66" i="6"/>
  <c r="E27" i="6" s="1"/>
  <c r="D66" i="6"/>
  <c r="D27" i="6" s="1"/>
  <c r="H22" i="6"/>
  <c r="E22" i="6"/>
  <c r="D22" i="6"/>
  <c r="G21" i="6"/>
  <c r="F21" i="6"/>
  <c r="G20" i="6"/>
  <c r="F20" i="6"/>
  <c r="G19" i="6"/>
  <c r="F19" i="6"/>
  <c r="H15" i="6"/>
  <c r="E15" i="6"/>
  <c r="D15" i="6"/>
  <c r="G14" i="6"/>
  <c r="F14" i="6"/>
  <c r="G13" i="6"/>
  <c r="F13" i="6"/>
  <c r="G12" i="6"/>
  <c r="F12" i="6"/>
  <c r="D48" i="6" l="1"/>
  <c r="G22" i="6"/>
  <c r="F22" i="6"/>
  <c r="F15" i="6"/>
  <c r="G15" i="6"/>
  <c r="G60" i="6" l="1"/>
  <c r="D26" i="6"/>
  <c r="E26" i="6"/>
  <c r="H60" i="6"/>
  <c r="G61" i="6" l="1"/>
  <c r="G62" i="6" s="1"/>
  <c r="J73" i="6"/>
  <c r="I75" i="6" s="1"/>
  <c r="D28" i="6"/>
  <c r="D31" i="6" s="1"/>
  <c r="D33" i="6" l="1"/>
  <c r="D32" i="6"/>
  <c r="E73" i="6"/>
  <c r="E79" i="6" s="1"/>
  <c r="E39" i="6" s="1"/>
  <c r="D73" i="6"/>
  <c r="D79" i="6" s="1"/>
  <c r="D39" i="6" s="1"/>
  <c r="D35" i="6" l="1"/>
  <c r="D40" i="6" s="1"/>
  <c r="D44" i="6" l="1"/>
  <c r="D49" i="6" s="1"/>
  <c r="D47" i="6"/>
  <c r="D50" i="6" l="1"/>
  <c r="D51" i="6"/>
  <c r="D54" i="6"/>
</calcChain>
</file>

<file path=xl/comments1.xml><?xml version="1.0" encoding="utf-8"?>
<comments xmlns="http://schemas.openxmlformats.org/spreadsheetml/2006/main">
  <authors>
    <author>Autor</author>
  </authors>
  <commentList>
    <comment ref="B2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(uzupełnić w dalszej części PIT/O)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(uzupełnić w dalszej części PIT/O)</t>
        </r>
      </text>
    </comment>
    <comment ref="B6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litr krwi lub osocza = 130zł</t>
        </r>
      </text>
    </comment>
  </commentList>
</comments>
</file>

<file path=xl/sharedStrings.xml><?xml version="1.0" encoding="utf-8"?>
<sst xmlns="http://schemas.openxmlformats.org/spreadsheetml/2006/main" count="96" uniqueCount="72">
  <si>
    <t>Przychód</t>
  </si>
  <si>
    <t>Koszty uzyskania przychodów</t>
  </si>
  <si>
    <t>Dochód</t>
  </si>
  <si>
    <t>Strata</t>
  </si>
  <si>
    <t>Zaliczka pobrana przez płatnika</t>
  </si>
  <si>
    <t>Źródła przychodów</t>
  </si>
  <si>
    <t>Inne źródła</t>
  </si>
  <si>
    <t>RAZEM</t>
  </si>
  <si>
    <t>ODLICZENIA OD DOCHODU</t>
  </si>
  <si>
    <t>Składki na ubezpieczenia społeczne</t>
  </si>
  <si>
    <t>Ja</t>
  </si>
  <si>
    <t>Małżonek</t>
  </si>
  <si>
    <t>Dochód po odliczeniu składek na ubezpieczenia społeczne</t>
  </si>
  <si>
    <t>Dochód po odliczeniach</t>
  </si>
  <si>
    <t>OBLICZENIE PODATKU</t>
  </si>
  <si>
    <t>Podstawa obliczenia podatku</t>
  </si>
  <si>
    <t>sam</t>
  </si>
  <si>
    <t>z małżonkiem</t>
  </si>
  <si>
    <t>Kwota wolna od podatku</t>
  </si>
  <si>
    <t>Podatek według stawki 18%</t>
  </si>
  <si>
    <t>Podatek wedlug stawki 32%</t>
  </si>
  <si>
    <t>Podatek</t>
  </si>
  <si>
    <t>ODLICZENIA OD PODATKU</t>
  </si>
  <si>
    <t>Składki na ubezpieczenia zdrowotne</t>
  </si>
  <si>
    <t>Podatek po odliczeniach</t>
  </si>
  <si>
    <t>PIT/O</t>
  </si>
  <si>
    <t>B. ODLICZENIA OD DOCHODU</t>
  </si>
  <si>
    <t>Darowizny przekazane organizacjom pożytku publicznego</t>
  </si>
  <si>
    <t>Darowizny na cele kultu religijnego</t>
  </si>
  <si>
    <t>Darowizny na cele krwiodawstwa</t>
  </si>
  <si>
    <t>Wydatki z tytułu użytkowania sieci Internet</t>
  </si>
  <si>
    <t>Wpłaty na IKZE</t>
  </si>
  <si>
    <t>Razem odliczenia od dochodu</t>
  </si>
  <si>
    <t>C. ODLICZENIA OD PODATKU</t>
  </si>
  <si>
    <t>Miesiąc
narodzin</t>
  </si>
  <si>
    <t>Razem odliczenia od podatku</t>
  </si>
  <si>
    <t>Odliczenia od dochodu</t>
  </si>
  <si>
    <t>Odliczenia od podatku</t>
  </si>
  <si>
    <t>OBLICZENIE ZOBOWIĄZANIA PODATKOWEGO</t>
  </si>
  <si>
    <t>W ciągu roku zabrali mi (suma zaliczek pobranych przez płatników)</t>
  </si>
  <si>
    <t>Muszę dopłacić Państwu</t>
  </si>
  <si>
    <t>Państwo mi odda</t>
  </si>
  <si>
    <t>WNIOSEK O PRZEKAZANIE 1% PODATKU NALEŻNEGO NA RZECZ OPP</t>
  </si>
  <si>
    <t>DOCHODY I STRATY PŁATNIKA (JA)</t>
  </si>
  <si>
    <t>DOCHODY I STRATY MAŁŻONKA</t>
  </si>
  <si>
    <t>Należności ze stosunku pracy (umowa o pracę)</t>
  </si>
  <si>
    <t>Działalność wykonywana osobiście (umowa zlecenie, umowa o dzieło)</t>
  </si>
  <si>
    <t>Podatek za cały rok (podatek należny, zaokrąglony)</t>
  </si>
  <si>
    <t>Progi podatkowe</t>
  </si>
  <si>
    <t>Próg podatkowy</t>
  </si>
  <si>
    <t>Stawka - I próg</t>
  </si>
  <si>
    <t>Stawka - II próg</t>
  </si>
  <si>
    <t>Rozliczam się:</t>
  </si>
  <si>
    <t>Ulga</t>
  </si>
  <si>
    <t>Próg</t>
  </si>
  <si>
    <t>Kwalifikacja do ulgi na jedno dziecko</t>
  </si>
  <si>
    <t>Maksymalna kwota darowizn</t>
  </si>
  <si>
    <t>Wpisz imię dziecka</t>
  </si>
  <si>
    <t>Ulga na dzieci - ustalony przez rodziców podział ulgi</t>
  </si>
  <si>
    <t>Miesięczna</t>
  </si>
  <si>
    <t>Roczna</t>
  </si>
  <si>
    <t>Maksymalna kwota ulgi na Internet</t>
  </si>
  <si>
    <t>Maksymalna kwota ulgi IKZE</t>
  </si>
  <si>
    <t>Ile mogę przekazać? (wnioskowana kwota - zrób to!)</t>
  </si>
  <si>
    <t>Pole "miesiąc narodzin" wypłenij tylko wtedy, gdy dziecko urodziło się w trakcie roku podatkowego (1 - styczeń, 2 - luty, … 12 - grudzień). Imona dzieci wpisz od najstarszego do najmłodszego.</t>
  </si>
  <si>
    <t>Nieracjonalny PIT</t>
  </si>
  <si>
    <t>Wypełnij jasnozielone pola. Dzięki formułom z tego arkusza możesz prześledzić, co składa się na Twoją deklarację podatkową i jak wyliczane są poszczególne pozycje.</t>
  </si>
  <si>
    <t>DODATKOWY ZWROT Z TYTUŁU ULGI NA DZIECI</t>
  </si>
  <si>
    <t>Składki na ubezpieczenia społeczne i zdrowotne</t>
  </si>
  <si>
    <t>Dodatkowy zwrot na dzieci</t>
  </si>
  <si>
    <t>Oddane honorowo: krew i osocze łącznie (litry)</t>
  </si>
  <si>
    <t>Dodatkowy zwrot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</si>
</sst>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Trebuchet MS"/>
      <family val="2"/>
      <charset val="238"/>
    </font>
    <font>
      <sz val="10"/>
      <name val="Trebuchet MS"/>
      <family val="2"/>
      <charset val="238"/>
    </font>
    <font>
      <sz val="10"/>
      <color theme="0" tint="-0.14999847407452621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8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theme="2"/>
      <name val="Trebuchet MS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8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8" fontId="1" fillId="3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horizontal="right" vertical="center"/>
    </xf>
    <xf numFmtId="8" fontId="1" fillId="3" borderId="8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13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8" fontId="1" fillId="2" borderId="0" xfId="0" applyNumberFormat="1" applyFont="1" applyFill="1" applyAlignment="1">
      <alignment horizontal="center" vertical="center"/>
    </xf>
    <xf numFmtId="8" fontId="1" fillId="2" borderId="8" xfId="0" applyNumberFormat="1" applyFont="1" applyFill="1" applyBorder="1" applyAlignment="1">
      <alignment horizontal="center" vertical="center"/>
    </xf>
    <xf numFmtId="8" fontId="1" fillId="2" borderId="10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64" fontId="13" fillId="5" borderId="0" xfId="0" applyNumberFormat="1" applyFont="1" applyFill="1" applyAlignment="1">
      <alignment horizontal="right" vertical="center"/>
    </xf>
    <xf numFmtId="8" fontId="1" fillId="2" borderId="6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horizontal="center" vertical="center"/>
    </xf>
    <xf numFmtId="8" fontId="1" fillId="2" borderId="9" xfId="0" applyNumberFormat="1" applyFont="1" applyFill="1" applyBorder="1" applyAlignment="1">
      <alignment horizontal="center" vertical="center"/>
    </xf>
    <xf numFmtId="8" fontId="1" fillId="2" borderId="11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1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8" fontId="1" fillId="5" borderId="0" xfId="0" applyNumberFormat="1" applyFont="1" applyFill="1" applyAlignment="1">
      <alignment horizontal="center" vertical="center"/>
    </xf>
    <xf numFmtId="0" fontId="12" fillId="8" borderId="11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9" fontId="10" fillId="7" borderId="1" xfId="0" applyNumberFormat="1" applyFont="1" applyFill="1" applyBorder="1" applyAlignment="1">
      <alignment horizontal="left" vertical="center"/>
    </xf>
    <xf numFmtId="9" fontId="10" fillId="7" borderId="14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8" fontId="12" fillId="9" borderId="0" xfId="0" applyNumberFormat="1" applyFont="1" applyFill="1" applyBorder="1" applyAlignment="1">
      <alignment horizontal="center" vertical="center"/>
    </xf>
    <xf numFmtId="8" fontId="12" fillId="9" borderId="10" xfId="0" applyNumberFormat="1" applyFont="1" applyFill="1" applyBorder="1" applyAlignment="1">
      <alignment horizontal="center" vertical="center"/>
    </xf>
    <xf numFmtId="8" fontId="12" fillId="8" borderId="12" xfId="0" applyNumberFormat="1" applyFont="1" applyFill="1" applyBorder="1" applyAlignment="1">
      <alignment horizontal="center" vertical="center"/>
    </xf>
    <xf numFmtId="8" fontId="12" fillId="8" borderId="1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9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9" fontId="1" fillId="3" borderId="1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10" fillId="7" borderId="11" xfId="0" applyFont="1" applyFill="1" applyBorder="1" applyAlignment="1">
      <alignment horizontal="center" vertical="center" wrapText="1"/>
    </xf>
    <xf numFmtId="8" fontId="1" fillId="2" borderId="6" xfId="0" applyNumberFormat="1" applyFont="1" applyFill="1" applyBorder="1" applyAlignment="1">
      <alignment horizontal="center" vertical="center"/>
    </xf>
    <xf numFmtId="8" fontId="1" fillId="2" borderId="8" xfId="0" applyNumberFormat="1" applyFont="1" applyFill="1" applyBorder="1" applyAlignment="1">
      <alignment horizontal="center" vertical="center"/>
    </xf>
    <xf numFmtId="8" fontId="1" fillId="2" borderId="11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26"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racjonalni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</xdr:row>
      <xdr:rowOff>104775</xdr:rowOff>
    </xdr:from>
    <xdr:to>
      <xdr:col>8</xdr:col>
      <xdr:colOff>85725</xdr:colOff>
      <xdr:row>2</xdr:row>
      <xdr:rowOff>185849</xdr:rowOff>
    </xdr:to>
    <xdr:pic>
      <xdr:nvPicPr>
        <xdr:cNvPr id="2" name="Picture 3" descr="C:\Users\Mateusz\Desktop\layer1-3-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95275"/>
          <a:ext cx="1781175" cy="3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Racjonalnie">
      <a:dk1>
        <a:sysClr val="windowText" lastClr="000000"/>
      </a:dk1>
      <a:lt1>
        <a:srgbClr val="FFFFFF"/>
      </a:lt1>
      <a:dk2>
        <a:srgbClr val="384963"/>
      </a:dk2>
      <a:lt2>
        <a:srgbClr val="DBDBDB"/>
      </a:lt2>
      <a:accent1>
        <a:srgbClr val="546C94"/>
      </a:accent1>
      <a:accent2>
        <a:srgbClr val="82B965"/>
      </a:accent2>
      <a:accent3>
        <a:srgbClr val="444444"/>
      </a:accent3>
      <a:accent4>
        <a:srgbClr val="B5B5B5"/>
      </a:accent4>
      <a:accent5>
        <a:srgbClr val="384963"/>
      </a:accent5>
      <a:accent6>
        <a:srgbClr val="EDEDED"/>
      </a:accent6>
      <a:hlink>
        <a:srgbClr val="82B965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92"/>
  <sheetViews>
    <sheetView tabSelected="1" zoomScaleNormal="100" workbookViewId="0">
      <selection activeCell="D8" sqref="D8"/>
    </sheetView>
  </sheetViews>
  <sheetFormatPr defaultRowHeight="15" x14ac:dyDescent="0.25"/>
  <cols>
    <col min="1" max="1" width="4.42578125" style="6" customWidth="1"/>
    <col min="2" max="2" width="60.5703125" style="6" bestFit="1" customWidth="1"/>
    <col min="3" max="3" width="9.28515625" style="6" customWidth="1"/>
    <col min="4" max="4" width="13.5703125" style="10" customWidth="1"/>
    <col min="5" max="5" width="16.28515625" style="10" bestFit="1" customWidth="1"/>
    <col min="6" max="6" width="13.28515625" style="10" customWidth="1"/>
    <col min="7" max="8" width="16.140625" style="10" customWidth="1"/>
    <col min="9" max="9" width="11.7109375" style="10" customWidth="1"/>
    <col min="10" max="10" width="12.28515625" style="10" bestFit="1" customWidth="1"/>
    <col min="11" max="11" width="15.42578125" style="10" customWidth="1"/>
    <col min="12" max="12" width="13.28515625" style="10" customWidth="1"/>
    <col min="13" max="13" width="10.28515625" style="6" bestFit="1" customWidth="1"/>
    <col min="14" max="14" width="12.28515625" style="6" bestFit="1" customWidth="1"/>
    <col min="15" max="16384" width="9.140625" style="6"/>
  </cols>
  <sheetData>
    <row r="1" spans="2:12" s="7" customFormat="1" x14ac:dyDescent="0.25">
      <c r="G1" s="63"/>
      <c r="H1" s="63"/>
      <c r="I1" s="63"/>
      <c r="J1" s="63"/>
      <c r="K1" s="63"/>
      <c r="L1" s="63"/>
    </row>
    <row r="2" spans="2:12" s="7" customFormat="1" ht="23.25" x14ac:dyDescent="0.25">
      <c r="B2" s="55" t="s">
        <v>65</v>
      </c>
      <c r="G2" s="63"/>
      <c r="H2" s="63"/>
      <c r="I2" s="63"/>
      <c r="J2" s="63"/>
      <c r="K2" s="63"/>
      <c r="L2" s="63"/>
    </row>
    <row r="3" spans="2:12" s="7" customFormat="1" x14ac:dyDescent="0.25">
      <c r="B3" s="5" t="str">
        <f>"Racjonalnie.pl"</f>
        <v>Racjonalnie.pl</v>
      </c>
      <c r="G3" s="63"/>
      <c r="H3" s="63"/>
      <c r="I3" s="63"/>
      <c r="J3" s="63"/>
      <c r="K3" s="63"/>
      <c r="L3" s="63"/>
    </row>
    <row r="4" spans="2:12" s="7" customFormat="1" x14ac:dyDescent="0.25">
      <c r="G4" s="63"/>
      <c r="H4" s="63"/>
      <c r="I4" s="63"/>
      <c r="J4" s="63"/>
      <c r="K4" s="63"/>
      <c r="L4" s="63"/>
    </row>
    <row r="5" spans="2:12" s="7" customFormat="1" ht="15" customHeight="1" x14ac:dyDescent="0.25">
      <c r="B5" s="138" t="s">
        <v>66</v>
      </c>
      <c r="C5" s="138"/>
      <c r="D5" s="138"/>
      <c r="E5" s="61"/>
      <c r="F5" s="61"/>
      <c r="G5" s="94"/>
      <c r="H5" s="94"/>
      <c r="I5" s="63"/>
      <c r="J5" s="63"/>
      <c r="K5" s="63"/>
      <c r="L5" s="63"/>
    </row>
    <row r="6" spans="2:12" s="7" customFormat="1" x14ac:dyDescent="0.25">
      <c r="B6" s="138"/>
      <c r="C6" s="138"/>
      <c r="D6" s="138"/>
      <c r="E6" s="61"/>
      <c r="F6" s="61"/>
      <c r="G6" s="94"/>
      <c r="H6" s="94"/>
      <c r="I6" s="63"/>
      <c r="J6" s="63"/>
      <c r="K6" s="63"/>
      <c r="L6" s="63"/>
    </row>
    <row r="7" spans="2:12" s="7" customFormat="1" x14ac:dyDescent="0.25">
      <c r="D7" s="9"/>
      <c r="G7" s="63"/>
      <c r="H7" s="63"/>
      <c r="I7" s="63"/>
      <c r="J7" s="63"/>
      <c r="K7" s="63"/>
      <c r="L7" s="63"/>
    </row>
    <row r="8" spans="2:12" s="7" customFormat="1" x14ac:dyDescent="0.25">
      <c r="B8" s="1" t="s">
        <v>52</v>
      </c>
      <c r="C8" s="2"/>
      <c r="D8" s="4" t="s">
        <v>17</v>
      </c>
      <c r="E8" s="13" t="s">
        <v>16</v>
      </c>
      <c r="G8" s="63"/>
      <c r="H8" s="63"/>
      <c r="I8" s="63"/>
      <c r="J8" s="63"/>
      <c r="K8" s="63"/>
      <c r="L8" s="63"/>
    </row>
    <row r="9" spans="2:12" s="7" customFormat="1" x14ac:dyDescent="0.25">
      <c r="E9" s="13" t="s">
        <v>17</v>
      </c>
      <c r="G9" s="63"/>
      <c r="H9" s="63"/>
      <c r="I9" s="63"/>
      <c r="J9" s="63"/>
      <c r="K9" s="63"/>
      <c r="L9" s="63"/>
    </row>
    <row r="10" spans="2:12" x14ac:dyDescent="0.25">
      <c r="B10" s="24" t="s">
        <v>43</v>
      </c>
      <c r="C10" s="25"/>
      <c r="D10" s="38"/>
      <c r="E10" s="38"/>
      <c r="F10" s="38"/>
      <c r="G10" s="39"/>
      <c r="H10" s="40"/>
    </row>
    <row r="11" spans="2:12" ht="30" x14ac:dyDescent="0.25">
      <c r="B11" s="34" t="s">
        <v>5</v>
      </c>
      <c r="C11" s="35"/>
      <c r="D11" s="36" t="s">
        <v>0</v>
      </c>
      <c r="E11" s="36" t="s">
        <v>1</v>
      </c>
      <c r="F11" s="36" t="s">
        <v>2</v>
      </c>
      <c r="G11" s="36" t="s">
        <v>3</v>
      </c>
      <c r="H11" s="37" t="s">
        <v>4</v>
      </c>
    </row>
    <row r="12" spans="2:12" x14ac:dyDescent="0.25">
      <c r="B12" s="20" t="s">
        <v>45</v>
      </c>
      <c r="C12" s="16"/>
      <c r="D12" s="3"/>
      <c r="E12" s="3"/>
      <c r="F12" s="18">
        <f>IF((D12-E12)&gt;0,D12-E12,0)</f>
        <v>0</v>
      </c>
      <c r="G12" s="59">
        <f>IF(D12-E12&lt;0,E12-D12,0)</f>
        <v>0</v>
      </c>
      <c r="H12" s="54"/>
    </row>
    <row r="13" spans="2:12" x14ac:dyDescent="0.25">
      <c r="B13" s="20" t="s">
        <v>46</v>
      </c>
      <c r="C13" s="16"/>
      <c r="D13" s="3"/>
      <c r="E13" s="3"/>
      <c r="F13" s="18">
        <f t="shared" ref="F13:F14" si="0">D13-E13</f>
        <v>0</v>
      </c>
      <c r="G13" s="59">
        <f t="shared" ref="G13:G14" si="1">IF(D13-E13&lt;0,E13-D13,0)</f>
        <v>0</v>
      </c>
      <c r="H13" s="54"/>
    </row>
    <row r="14" spans="2:12" x14ac:dyDescent="0.25">
      <c r="B14" s="20" t="s">
        <v>6</v>
      </c>
      <c r="C14" s="16"/>
      <c r="D14" s="3"/>
      <c r="E14" s="3"/>
      <c r="F14" s="18">
        <f t="shared" si="0"/>
        <v>0</v>
      </c>
      <c r="G14" s="59">
        <f t="shared" si="1"/>
        <v>0</v>
      </c>
      <c r="H14" s="54"/>
    </row>
    <row r="15" spans="2:12" x14ac:dyDescent="0.25">
      <c r="B15" s="21" t="s">
        <v>7</v>
      </c>
      <c r="C15" s="22"/>
      <c r="D15" s="23">
        <f>SUM(D11:D14)</f>
        <v>0</v>
      </c>
      <c r="E15" s="23">
        <f>SUM(E11:E14)</f>
        <v>0</v>
      </c>
      <c r="F15" s="23">
        <f t="shared" ref="F15:H15" si="2">SUM(F11:F14)</f>
        <v>0</v>
      </c>
      <c r="G15" s="57">
        <f t="shared" si="2"/>
        <v>0</v>
      </c>
      <c r="H15" s="58">
        <f t="shared" si="2"/>
        <v>0</v>
      </c>
    </row>
    <row r="17" spans="2:8" x14ac:dyDescent="0.25">
      <c r="B17" s="24" t="s">
        <v>44</v>
      </c>
      <c r="C17" s="25"/>
      <c r="D17" s="39"/>
      <c r="E17" s="39"/>
      <c r="F17" s="39"/>
      <c r="G17" s="39"/>
      <c r="H17" s="40"/>
    </row>
    <row r="18" spans="2:8" ht="30" x14ac:dyDescent="0.25">
      <c r="B18" s="30" t="s">
        <v>5</v>
      </c>
      <c r="C18" s="31"/>
      <c r="D18" s="32" t="s">
        <v>0</v>
      </c>
      <c r="E18" s="32" t="s">
        <v>1</v>
      </c>
      <c r="F18" s="32" t="s">
        <v>2</v>
      </c>
      <c r="G18" s="32" t="s">
        <v>3</v>
      </c>
      <c r="H18" s="33" t="s">
        <v>4</v>
      </c>
    </row>
    <row r="19" spans="2:8" x14ac:dyDescent="0.25">
      <c r="B19" s="15" t="s">
        <v>45</v>
      </c>
      <c r="C19" s="16"/>
      <c r="D19" s="17"/>
      <c r="E19" s="17"/>
      <c r="F19" s="18">
        <f>IF((D19-E19)&gt;0,D19-E19,0)</f>
        <v>0</v>
      </c>
      <c r="G19" s="59">
        <f>IF(D19-E19&lt;0,E19-D19,0)</f>
        <v>0</v>
      </c>
      <c r="H19" s="19"/>
    </row>
    <row r="20" spans="2:8" x14ac:dyDescent="0.25">
      <c r="B20" s="15" t="s">
        <v>46</v>
      </c>
      <c r="C20" s="16"/>
      <c r="D20" s="17"/>
      <c r="E20" s="17"/>
      <c r="F20" s="18">
        <f t="shared" ref="F20:F21" si="3">D20-E20</f>
        <v>0</v>
      </c>
      <c r="G20" s="59">
        <f t="shared" ref="G20:G21" si="4">IF(D20-E20&lt;0,E20-D20,0)</f>
        <v>0</v>
      </c>
      <c r="H20" s="19"/>
    </row>
    <row r="21" spans="2:8" x14ac:dyDescent="0.25">
      <c r="B21" s="20" t="s">
        <v>6</v>
      </c>
      <c r="C21" s="16"/>
      <c r="D21" s="17"/>
      <c r="E21" s="17"/>
      <c r="F21" s="18">
        <f t="shared" si="3"/>
        <v>0</v>
      </c>
      <c r="G21" s="59">
        <f t="shared" si="4"/>
        <v>0</v>
      </c>
      <c r="H21" s="19"/>
    </row>
    <row r="22" spans="2:8" x14ac:dyDescent="0.25">
      <c r="B22" s="21" t="s">
        <v>7</v>
      </c>
      <c r="C22" s="22"/>
      <c r="D22" s="23">
        <f>SUM(D18:D21)</f>
        <v>0</v>
      </c>
      <c r="E22" s="23">
        <f>SUM(E18:E21)</f>
        <v>0</v>
      </c>
      <c r="F22" s="23">
        <f t="shared" ref="F22:H22" si="5">SUM(F18:F21)</f>
        <v>0</v>
      </c>
      <c r="G22" s="57">
        <f t="shared" si="5"/>
        <v>0</v>
      </c>
      <c r="H22" s="58">
        <f t="shared" si="5"/>
        <v>0</v>
      </c>
    </row>
    <row r="24" spans="2:8" x14ac:dyDescent="0.25">
      <c r="B24" s="24" t="s">
        <v>8</v>
      </c>
      <c r="C24" s="25"/>
      <c r="D24" s="96" t="s">
        <v>10</v>
      </c>
      <c r="E24" s="97" t="s">
        <v>11</v>
      </c>
    </row>
    <row r="25" spans="2:8" x14ac:dyDescent="0.25">
      <c r="B25" s="20" t="s">
        <v>9</v>
      </c>
      <c r="C25" s="16"/>
      <c r="D25" s="14"/>
      <c r="E25" s="19"/>
    </row>
    <row r="26" spans="2:8" x14ac:dyDescent="0.25">
      <c r="B26" s="28" t="s">
        <v>12</v>
      </c>
      <c r="C26" s="29"/>
      <c r="D26" s="59">
        <f>F15-D25</f>
        <v>0</v>
      </c>
      <c r="E26" s="60">
        <f>F22-E25</f>
        <v>0</v>
      </c>
    </row>
    <row r="27" spans="2:8" x14ac:dyDescent="0.25">
      <c r="B27" s="45" t="s">
        <v>36</v>
      </c>
      <c r="C27" s="46"/>
      <c r="D27" s="47">
        <f>D66</f>
        <v>0</v>
      </c>
      <c r="E27" s="48">
        <f>E66</f>
        <v>0</v>
      </c>
    </row>
    <row r="28" spans="2:8" x14ac:dyDescent="0.25">
      <c r="B28" s="21" t="s">
        <v>13</v>
      </c>
      <c r="C28" s="22"/>
      <c r="D28" s="139">
        <f>D26+E26-D27-E27</f>
        <v>0</v>
      </c>
      <c r="E28" s="140"/>
    </row>
    <row r="30" spans="2:8" x14ac:dyDescent="0.25">
      <c r="B30" s="24" t="s">
        <v>14</v>
      </c>
      <c r="C30" s="25"/>
      <c r="D30" s="25"/>
      <c r="E30" s="40"/>
      <c r="H30" s="12"/>
    </row>
    <row r="31" spans="2:8" x14ac:dyDescent="0.25">
      <c r="B31" s="20" t="s">
        <v>15</v>
      </c>
      <c r="C31" s="16"/>
      <c r="D31" s="143">
        <f>ROUND(IF(D8="sam",D28,D28*50%),0)</f>
        <v>0</v>
      </c>
      <c r="E31" s="144"/>
      <c r="H31" s="12"/>
    </row>
    <row r="32" spans="2:8" x14ac:dyDescent="0.25">
      <c r="B32" s="20" t="s">
        <v>19</v>
      </c>
      <c r="C32" s="16"/>
      <c r="D32" s="149">
        <f>IF(D31&gt;H33,H33*H34,D31*H34)</f>
        <v>0</v>
      </c>
      <c r="E32" s="150"/>
      <c r="G32" s="136" t="s">
        <v>48</v>
      </c>
      <c r="H32" s="137"/>
    </row>
    <row r="33" spans="2:12" x14ac:dyDescent="0.25">
      <c r="B33" s="20" t="s">
        <v>20</v>
      </c>
      <c r="C33" s="16"/>
      <c r="D33" s="149">
        <f>IF(D31&gt;H33,(D31-H33)*H35,0)</f>
        <v>0</v>
      </c>
      <c r="E33" s="150"/>
      <c r="G33" s="49" t="s">
        <v>49</v>
      </c>
      <c r="H33" s="112">
        <v>85528</v>
      </c>
    </row>
    <row r="34" spans="2:12" x14ac:dyDescent="0.25">
      <c r="B34" s="20" t="s">
        <v>18</v>
      </c>
      <c r="C34" s="16"/>
      <c r="D34" s="151">
        <f>556.02</f>
        <v>556.02</v>
      </c>
      <c r="E34" s="152"/>
      <c r="G34" s="50" t="s">
        <v>50</v>
      </c>
      <c r="H34" s="51">
        <v>0.18</v>
      </c>
    </row>
    <row r="35" spans="2:12" x14ac:dyDescent="0.25">
      <c r="B35" s="21" t="s">
        <v>21</v>
      </c>
      <c r="C35" s="22"/>
      <c r="D35" s="141">
        <f>IF(D8="sam",1,2)*IF((D32+D33)-D34&lt;0,0,(D32+D33)-D34)</f>
        <v>0</v>
      </c>
      <c r="E35" s="142"/>
      <c r="G35" s="52" t="s">
        <v>51</v>
      </c>
      <c r="H35" s="53">
        <v>0.32</v>
      </c>
    </row>
    <row r="37" spans="2:12" x14ac:dyDescent="0.25">
      <c r="B37" s="24" t="s">
        <v>22</v>
      </c>
      <c r="C37" s="25"/>
      <c r="D37" s="26" t="s">
        <v>10</v>
      </c>
      <c r="E37" s="27" t="s">
        <v>11</v>
      </c>
      <c r="G37" s="116"/>
    </row>
    <row r="38" spans="2:12" x14ac:dyDescent="0.25">
      <c r="B38" s="41" t="s">
        <v>23</v>
      </c>
      <c r="C38" s="42"/>
      <c r="D38" s="43"/>
      <c r="E38" s="44"/>
      <c r="G38" s="116"/>
    </row>
    <row r="39" spans="2:12" x14ac:dyDescent="0.25">
      <c r="B39" s="45" t="s">
        <v>37</v>
      </c>
      <c r="C39" s="46"/>
      <c r="D39" s="47">
        <f>D79</f>
        <v>0</v>
      </c>
      <c r="E39" s="48">
        <f>E79</f>
        <v>0</v>
      </c>
      <c r="G39" s="116"/>
    </row>
    <row r="40" spans="2:12" x14ac:dyDescent="0.25">
      <c r="B40" s="21" t="s">
        <v>24</v>
      </c>
      <c r="C40" s="22"/>
      <c r="D40" s="141">
        <f>IF((D35-D38-E38-D39-E39)&lt;0,0,(D35-D38-E38-D39-E39))</f>
        <v>0</v>
      </c>
      <c r="E40" s="142"/>
      <c r="F40" s="6"/>
      <c r="G40" s="116"/>
    </row>
    <row r="42" spans="2:12" x14ac:dyDescent="0.25">
      <c r="B42" s="24" t="s">
        <v>67</v>
      </c>
      <c r="C42" s="25"/>
      <c r="D42" s="26" t="s">
        <v>10</v>
      </c>
      <c r="E42" s="108" t="s">
        <v>11</v>
      </c>
      <c r="F42" s="109"/>
      <c r="G42" s="109"/>
      <c r="H42" s="117"/>
      <c r="I42" s="109"/>
      <c r="J42" s="109"/>
      <c r="K42" s="109"/>
      <c r="L42" s="109"/>
    </row>
    <row r="43" spans="2:12" x14ac:dyDescent="0.25">
      <c r="B43" s="20" t="s">
        <v>68</v>
      </c>
      <c r="C43" s="16"/>
      <c r="D43" s="104">
        <f>D25+D38</f>
        <v>0</v>
      </c>
      <c r="E43" s="105">
        <f>E25+E38</f>
        <v>0</v>
      </c>
      <c r="F43" s="109"/>
      <c r="G43" s="109"/>
      <c r="H43" s="117"/>
      <c r="I43" s="109"/>
      <c r="J43" s="109"/>
      <c r="K43" s="109"/>
      <c r="L43" s="109"/>
    </row>
    <row r="44" spans="2:12" x14ac:dyDescent="0.25">
      <c r="B44" s="21" t="s">
        <v>69</v>
      </c>
      <c r="C44" s="22"/>
      <c r="D44" s="153">
        <f>IF(D8="sam",0,IF((D35-D38-E38-D39-E39)&lt;0,IF((D43+E43)&lt;(-(D35-D38-E38-D39-E39)),(D43+E43),(-(D35-D38-E38-D39-E39))),0))</f>
        <v>0</v>
      </c>
      <c r="E44" s="154"/>
      <c r="F44" s="109"/>
      <c r="G44" s="109"/>
      <c r="H44" s="117"/>
      <c r="I44" s="109"/>
      <c r="J44" s="109"/>
      <c r="K44" s="109"/>
      <c r="L44" s="109"/>
    </row>
    <row r="45" spans="2:12" x14ac:dyDescent="0.25">
      <c r="D45" s="109"/>
      <c r="E45" s="109"/>
      <c r="F45" s="109"/>
      <c r="G45" s="109"/>
      <c r="H45" s="109"/>
      <c r="I45" s="109"/>
      <c r="J45" s="109"/>
      <c r="K45" s="109"/>
      <c r="L45" s="109"/>
    </row>
    <row r="46" spans="2:12" x14ac:dyDescent="0.25">
      <c r="B46" s="24" t="s">
        <v>38</v>
      </c>
      <c r="C46" s="38"/>
      <c r="D46" s="39"/>
      <c r="E46" s="40"/>
    </row>
    <row r="47" spans="2:12" x14ac:dyDescent="0.25">
      <c r="B47" s="41" t="s">
        <v>47</v>
      </c>
      <c r="C47" s="42"/>
      <c r="D47" s="143">
        <f>ROUND(D40,0)</f>
        <v>0</v>
      </c>
      <c r="E47" s="144"/>
      <c r="G47" s="116"/>
      <c r="H47" s="12"/>
    </row>
    <row r="48" spans="2:12" x14ac:dyDescent="0.25">
      <c r="B48" s="20" t="s">
        <v>39</v>
      </c>
      <c r="C48" s="16"/>
      <c r="D48" s="159">
        <f>H15+H22</f>
        <v>0</v>
      </c>
      <c r="E48" s="160"/>
      <c r="G48" s="116"/>
    </row>
    <row r="49" spans="2:12" x14ac:dyDescent="0.25">
      <c r="B49" s="20" t="s">
        <v>71</v>
      </c>
      <c r="C49" s="16"/>
      <c r="D49" s="159">
        <f>D44</f>
        <v>0</v>
      </c>
      <c r="E49" s="160"/>
      <c r="F49" s="116"/>
      <c r="G49" s="116"/>
      <c r="H49" s="116"/>
      <c r="I49" s="116"/>
      <c r="J49" s="116"/>
      <c r="K49" s="116"/>
      <c r="L49" s="116"/>
    </row>
    <row r="50" spans="2:12" x14ac:dyDescent="0.25">
      <c r="B50" s="121" t="s">
        <v>40</v>
      </c>
      <c r="C50" s="122"/>
      <c r="D50" s="155">
        <f>IF((D47-D48)&lt;0,0,D47-D48)</f>
        <v>0</v>
      </c>
      <c r="E50" s="156"/>
      <c r="G50" s="116"/>
      <c r="H50" s="135"/>
    </row>
    <row r="51" spans="2:12" x14ac:dyDescent="0.25">
      <c r="B51" s="119" t="s">
        <v>41</v>
      </c>
      <c r="C51" s="120"/>
      <c r="D51" s="157">
        <f>IF((D48-D47-D49)&lt;0,0,D48-D47+D49)</f>
        <v>0</v>
      </c>
      <c r="E51" s="158"/>
      <c r="G51" s="116"/>
      <c r="H51" s="135"/>
    </row>
    <row r="53" spans="2:12" x14ac:dyDescent="0.25">
      <c r="B53" s="145" t="s">
        <v>42</v>
      </c>
      <c r="C53" s="146"/>
      <c r="D53" s="39"/>
      <c r="E53" s="40"/>
    </row>
    <row r="54" spans="2:12" x14ac:dyDescent="0.25">
      <c r="B54" s="147" t="s">
        <v>63</v>
      </c>
      <c r="C54" s="148"/>
      <c r="D54" s="153">
        <f>ROUNDDOWN(D47*1%,1)</f>
        <v>0</v>
      </c>
      <c r="E54" s="154"/>
      <c r="G54" s="11"/>
    </row>
    <row r="57" spans="2:12" ht="18" x14ac:dyDescent="0.25">
      <c r="B57" s="8" t="s">
        <v>25</v>
      </c>
    </row>
    <row r="58" spans="2:12" ht="15" customHeight="1" x14ac:dyDescent="0.25">
      <c r="G58" s="123" t="s">
        <v>56</v>
      </c>
      <c r="H58" s="124"/>
      <c r="I58" s="123" t="s">
        <v>61</v>
      </c>
      <c r="J58" s="124"/>
      <c r="K58" s="123" t="s">
        <v>62</v>
      </c>
      <c r="L58" s="124"/>
    </row>
    <row r="59" spans="2:12" x14ac:dyDescent="0.25">
      <c r="B59" s="24" t="s">
        <v>26</v>
      </c>
      <c r="C59" s="25"/>
      <c r="D59" s="26" t="s">
        <v>10</v>
      </c>
      <c r="E59" s="108" t="s">
        <v>11</v>
      </c>
      <c r="G59" s="86" t="s">
        <v>10</v>
      </c>
      <c r="H59" s="87" t="s">
        <v>11</v>
      </c>
      <c r="I59" s="171"/>
      <c r="J59" s="163"/>
      <c r="K59" s="102" t="s">
        <v>10</v>
      </c>
      <c r="L59" s="103" t="s">
        <v>11</v>
      </c>
    </row>
    <row r="60" spans="2:12" ht="15" customHeight="1" x14ac:dyDescent="0.25">
      <c r="B60" s="41" t="s">
        <v>27</v>
      </c>
      <c r="C60" s="42"/>
      <c r="D60" s="64"/>
      <c r="E60" s="65"/>
      <c r="G60" s="88">
        <f>6%*F15</f>
        <v>0</v>
      </c>
      <c r="H60" s="89">
        <f>6%*F22</f>
        <v>0</v>
      </c>
      <c r="I60" s="172">
        <v>760</v>
      </c>
      <c r="J60" s="173"/>
      <c r="K60" s="92">
        <v>4750.8</v>
      </c>
      <c r="L60" s="84">
        <v>4750.8</v>
      </c>
    </row>
    <row r="61" spans="2:12" x14ac:dyDescent="0.25">
      <c r="B61" s="20" t="s">
        <v>28</v>
      </c>
      <c r="C61" s="16"/>
      <c r="D61" s="14"/>
      <c r="E61" s="54"/>
      <c r="F61" s="90"/>
      <c r="G61" s="125">
        <f>G60+H60</f>
        <v>0</v>
      </c>
      <c r="H61" s="126"/>
      <c r="I61" s="174"/>
      <c r="J61" s="175"/>
      <c r="K61" s="176">
        <f>IF(D8="sam",K60,K60+L60)</f>
        <v>9501.6</v>
      </c>
      <c r="L61" s="177"/>
    </row>
    <row r="62" spans="2:12" ht="15" customHeight="1" x14ac:dyDescent="0.25">
      <c r="B62" s="20" t="s">
        <v>29</v>
      </c>
      <c r="C62" s="16"/>
      <c r="D62" s="106">
        <f>D63*130</f>
        <v>0</v>
      </c>
      <c r="E62" s="107">
        <f>E63*130</f>
        <v>0</v>
      </c>
      <c r="G62" s="129" t="str">
        <f>IF(F63&gt;G61,"Przekroczono kwotę maksymalnej darowizny, popraw!","Wprowadzono dozwoloną kwotę darowizn")</f>
        <v>Wprowadzono dozwoloną kwotę darowizn</v>
      </c>
      <c r="H62" s="130"/>
      <c r="I62" s="129" t="str">
        <f>IF(F64&gt;I60,"Przekroczono kwotę maksymalnej ulgi, popraw!","Wprowadzono dozwoloną kwotę ulgi")</f>
        <v>Wprowadzono dozwoloną kwotę ulgi</v>
      </c>
      <c r="J62" s="130"/>
      <c r="K62" s="129" t="str">
        <f>IF(AND(OR(D65&gt;K60,E65&gt;L60),F65&gt;K61)=TRUE,"Przekroczono kwotę maksymalnej ulgi IKZE, popraw!","Wprowadzono dozwoloną kwotę ulgi IKZE")</f>
        <v>Wprowadzono dozwoloną kwotę ulgi IKZE</v>
      </c>
      <c r="L62" s="130"/>
    </row>
    <row r="63" spans="2:12" ht="15" customHeight="1" x14ac:dyDescent="0.25">
      <c r="B63" s="113" t="s">
        <v>70</v>
      </c>
      <c r="C63" s="46"/>
      <c r="D63" s="114"/>
      <c r="E63" s="115"/>
      <c r="F63" s="91">
        <f>SUM(D60:E62)</f>
        <v>0</v>
      </c>
      <c r="G63" s="131"/>
      <c r="H63" s="132"/>
      <c r="I63" s="131"/>
      <c r="J63" s="132"/>
      <c r="K63" s="131"/>
      <c r="L63" s="132"/>
    </row>
    <row r="64" spans="2:12" x14ac:dyDescent="0.25">
      <c r="B64" s="20" t="s">
        <v>30</v>
      </c>
      <c r="C64" s="16"/>
      <c r="D64" s="14"/>
      <c r="E64" s="54"/>
      <c r="F64" s="91">
        <f>SUM(D64:E64)</f>
        <v>0</v>
      </c>
      <c r="G64" s="133"/>
      <c r="H64" s="134"/>
      <c r="I64" s="133"/>
      <c r="J64" s="134"/>
      <c r="K64" s="133"/>
      <c r="L64" s="134"/>
    </row>
    <row r="65" spans="2:12" x14ac:dyDescent="0.25">
      <c r="B65" s="45" t="s">
        <v>31</v>
      </c>
      <c r="C65" s="46"/>
      <c r="D65" s="66"/>
      <c r="E65" s="67"/>
      <c r="F65" s="91">
        <f>D65+E65</f>
        <v>0</v>
      </c>
    </row>
    <row r="66" spans="2:12" x14ac:dyDescent="0.25">
      <c r="B66" s="21" t="s">
        <v>32</v>
      </c>
      <c r="C66" s="98"/>
      <c r="D66" s="99">
        <f>SUM(D60:D65)</f>
        <v>0</v>
      </c>
      <c r="E66" s="58">
        <f>SUM(E60:E65)</f>
        <v>0</v>
      </c>
      <c r="G66" s="12"/>
    </row>
    <row r="68" spans="2:12" ht="15" customHeight="1" x14ac:dyDescent="0.25">
      <c r="B68" s="24" t="s">
        <v>33</v>
      </c>
      <c r="C68" s="70"/>
      <c r="D68" s="71"/>
      <c r="E68" s="72"/>
    </row>
    <row r="69" spans="2:12" ht="15" customHeight="1" x14ac:dyDescent="0.25">
      <c r="B69" s="73" t="s">
        <v>58</v>
      </c>
      <c r="C69" s="74"/>
      <c r="D69" s="75"/>
      <c r="E69" s="76"/>
    </row>
    <row r="70" spans="2:12" ht="15" customHeight="1" x14ac:dyDescent="0.25">
      <c r="B70" s="81" t="str">
        <f>D72</f>
        <v>Ja</v>
      </c>
      <c r="C70" s="164">
        <v>0.5</v>
      </c>
      <c r="D70" s="165"/>
      <c r="E70" s="166"/>
    </row>
    <row r="71" spans="2:12" ht="15" customHeight="1" x14ac:dyDescent="0.25">
      <c r="B71" s="82" t="str">
        <f>E72</f>
        <v>Małżonek</v>
      </c>
      <c r="C71" s="167">
        <v>0.5</v>
      </c>
      <c r="D71" s="168"/>
      <c r="E71" s="169"/>
      <c r="G71" s="127" t="s">
        <v>53</v>
      </c>
      <c r="H71" s="128"/>
      <c r="I71" s="161" t="s">
        <v>55</v>
      </c>
      <c r="J71" s="124"/>
    </row>
    <row r="72" spans="2:12" ht="30" x14ac:dyDescent="0.25">
      <c r="B72" s="77" t="s">
        <v>57</v>
      </c>
      <c r="C72" s="78" t="s">
        <v>34</v>
      </c>
      <c r="D72" s="79" t="s">
        <v>10</v>
      </c>
      <c r="E72" s="80" t="s">
        <v>11</v>
      </c>
      <c r="G72" s="86" t="s">
        <v>59</v>
      </c>
      <c r="H72" s="87" t="s">
        <v>60</v>
      </c>
      <c r="I72" s="162"/>
      <c r="J72" s="163"/>
    </row>
    <row r="73" spans="2:12" x14ac:dyDescent="0.25">
      <c r="B73" s="110"/>
      <c r="C73" s="69"/>
      <c r="D73" s="83">
        <f>IF(AND(B73&lt;&gt;0,B74=0,I75="Można rozliczyć ulgę przy jednym dziecku")=TRUE,G73,IF(B74&lt;&gt;0,G73,0))*IF(C73&lt;&gt;0,12-(C73-1),12)*C70</f>
        <v>0</v>
      </c>
      <c r="E73" s="84">
        <f>IF(AND(B73&lt;&gt;0,B74=0,I75="Można rozliczyć ulgę przy jednym dziecku")=TRUE,G73,IF(B74&lt;&gt;0,G73,0))*IF(C73&lt;&gt;0,12-(C73-1),12)*C71</f>
        <v>0</v>
      </c>
      <c r="G73" s="100">
        <v>92.67</v>
      </c>
      <c r="H73" s="85">
        <v>1112.04</v>
      </c>
      <c r="I73" s="49" t="s">
        <v>2</v>
      </c>
      <c r="J73" s="56">
        <f>D26+E26</f>
        <v>0</v>
      </c>
      <c r="L73" s="118"/>
    </row>
    <row r="74" spans="2:12" x14ac:dyDescent="0.25">
      <c r="B74" s="111"/>
      <c r="C74" s="62"/>
      <c r="D74" s="83">
        <f>IF(B74&lt;&gt;0,G74,0)*IF(C74&lt;&gt;0,12-(C74-1),12)*C70</f>
        <v>0</v>
      </c>
      <c r="E74" s="85">
        <f>IF(B74&lt;&gt;0,G74,0)*IF(C74&lt;&gt;0,12-(C74-1),12)*C71</f>
        <v>0</v>
      </c>
      <c r="G74" s="100">
        <v>92.67</v>
      </c>
      <c r="H74" s="85">
        <v>1112.04</v>
      </c>
      <c r="I74" s="52" t="s">
        <v>54</v>
      </c>
      <c r="J74" s="95">
        <v>112000</v>
      </c>
    </row>
    <row r="75" spans="2:12" ht="15" customHeight="1" x14ac:dyDescent="0.25">
      <c r="B75" s="111"/>
      <c r="C75" s="62"/>
      <c r="D75" s="83">
        <f>IF(B75&lt;&gt;0,G75,0)*IF(C75&lt;&gt;0,12-(C75-1),12)*C70</f>
        <v>0</v>
      </c>
      <c r="E75" s="85">
        <f>IF(B75&lt;&gt;0,G75,0)*IF(C75&lt;&gt;0,12-(C75-1),12)*C71</f>
        <v>0</v>
      </c>
      <c r="G75" s="100">
        <v>166.67</v>
      </c>
      <c r="H75" s="85">
        <v>2000.04</v>
      </c>
      <c r="I75" s="129" t="str">
        <f>IF(J74&gt;J73,"Można rozliczyć ulgę przy jednym dziecku","Nie można rozliczyć ulgi przy jednym dziecku")</f>
        <v>Można rozliczyć ulgę przy jednym dziecku</v>
      </c>
      <c r="J75" s="130"/>
    </row>
    <row r="76" spans="2:12" ht="15" customHeight="1" x14ac:dyDescent="0.25">
      <c r="B76" s="111"/>
      <c r="C76" s="62"/>
      <c r="D76" s="83">
        <f>IF(B76&lt;&gt;0,G76,0)*IF(C76&lt;&gt;0,12-(C76-1),12)*C70</f>
        <v>0</v>
      </c>
      <c r="E76" s="85">
        <f>IF(B76&lt;&gt;0,G76,0)*IF(C76&lt;&gt;0,12-(C76-1),12)*C71</f>
        <v>0</v>
      </c>
      <c r="G76" s="100">
        <v>225</v>
      </c>
      <c r="H76" s="85">
        <v>2700</v>
      </c>
      <c r="I76" s="131"/>
      <c r="J76" s="132"/>
    </row>
    <row r="77" spans="2:12" x14ac:dyDescent="0.25">
      <c r="B77" s="111"/>
      <c r="C77" s="62"/>
      <c r="D77" s="83">
        <f>IF(B77&lt;&gt;0,G77,0)*IF(C77&lt;&gt;0,12-(C77-1),12)*C70</f>
        <v>0</v>
      </c>
      <c r="E77" s="85">
        <f>IF(B77&lt;&gt;0,G77,0)*IF(C77&lt;&gt;0,12-(C77-1),12)*C71</f>
        <v>0</v>
      </c>
      <c r="G77" s="100">
        <v>225</v>
      </c>
      <c r="H77" s="85">
        <v>2700</v>
      </c>
      <c r="I77" s="131"/>
      <c r="J77" s="132"/>
    </row>
    <row r="78" spans="2:12" x14ac:dyDescent="0.25">
      <c r="B78" s="111"/>
      <c r="C78" s="62"/>
      <c r="D78" s="83">
        <f>IF(B78&lt;&gt;0,G78,0)*IF(C78&lt;&gt;0,12-(C78-1),12)*C70</f>
        <v>0</v>
      </c>
      <c r="E78" s="85">
        <f>IF(B78&lt;&gt;0,G78,0)*IF(C78&lt;&gt;0,12-(C78-1),12)*C71</f>
        <v>0</v>
      </c>
      <c r="G78" s="101">
        <v>225</v>
      </c>
      <c r="H78" s="95">
        <v>2700</v>
      </c>
      <c r="I78" s="133"/>
      <c r="J78" s="134"/>
    </row>
    <row r="79" spans="2:12" x14ac:dyDescent="0.25">
      <c r="B79" s="21" t="s">
        <v>35</v>
      </c>
      <c r="C79" s="68"/>
      <c r="D79" s="57">
        <f>SUM(D73:D78)</f>
        <v>0</v>
      </c>
      <c r="E79" s="58">
        <f>SUM(E72:E78)</f>
        <v>0</v>
      </c>
    </row>
    <row r="81" spans="2:8" ht="32.25" customHeight="1" x14ac:dyDescent="0.25">
      <c r="B81" s="170" t="s">
        <v>64</v>
      </c>
      <c r="C81" s="170"/>
      <c r="D81" s="170"/>
      <c r="E81" s="170"/>
      <c r="H81" s="12"/>
    </row>
    <row r="82" spans="2:8" ht="21.75" customHeight="1" x14ac:dyDescent="0.25">
      <c r="B82" s="7"/>
      <c r="C82" s="7"/>
      <c r="D82" s="7"/>
      <c r="E82" s="7"/>
    </row>
    <row r="83" spans="2:8" x14ac:dyDescent="0.25">
      <c r="B83" s="11"/>
      <c r="H83" s="12"/>
    </row>
    <row r="86" spans="2:8" x14ac:dyDescent="0.25">
      <c r="F86" s="6"/>
    </row>
    <row r="87" spans="2:8" x14ac:dyDescent="0.25">
      <c r="F87" s="6"/>
    </row>
    <row r="88" spans="2:8" x14ac:dyDescent="0.25">
      <c r="F88" s="6"/>
    </row>
    <row r="89" spans="2:8" x14ac:dyDescent="0.25">
      <c r="F89" s="6"/>
    </row>
    <row r="90" spans="2:8" x14ac:dyDescent="0.25">
      <c r="B90" s="93"/>
      <c r="F90" s="6"/>
    </row>
    <row r="91" spans="2:8" x14ac:dyDescent="0.25">
      <c r="B91" s="93"/>
      <c r="F91" s="6"/>
    </row>
    <row r="92" spans="2:8" x14ac:dyDescent="0.25">
      <c r="B92" s="93"/>
    </row>
  </sheetData>
  <mergeCells count="34">
    <mergeCell ref="I58:J59"/>
    <mergeCell ref="I60:J61"/>
    <mergeCell ref="I62:J64"/>
    <mergeCell ref="K58:L58"/>
    <mergeCell ref="K61:L61"/>
    <mergeCell ref="K62:L64"/>
    <mergeCell ref="I71:J72"/>
    <mergeCell ref="C70:E70"/>
    <mergeCell ref="C71:E71"/>
    <mergeCell ref="I75:J78"/>
    <mergeCell ref="B81:E81"/>
    <mergeCell ref="B53:C53"/>
    <mergeCell ref="B54:C54"/>
    <mergeCell ref="D31:E31"/>
    <mergeCell ref="D32:E32"/>
    <mergeCell ref="D33:E33"/>
    <mergeCell ref="D34:E34"/>
    <mergeCell ref="D35:E35"/>
    <mergeCell ref="D54:E54"/>
    <mergeCell ref="D50:E50"/>
    <mergeCell ref="D51:E51"/>
    <mergeCell ref="D48:E48"/>
    <mergeCell ref="D44:E44"/>
    <mergeCell ref="D49:E49"/>
    <mergeCell ref="G32:H32"/>
    <mergeCell ref="B5:D6"/>
    <mergeCell ref="D28:E28"/>
    <mergeCell ref="D40:E40"/>
    <mergeCell ref="D47:E47"/>
    <mergeCell ref="G58:H58"/>
    <mergeCell ref="G61:H61"/>
    <mergeCell ref="G71:H71"/>
    <mergeCell ref="G62:H64"/>
    <mergeCell ref="H50:H51"/>
  </mergeCells>
  <conditionalFormatting sqref="B50:E50">
    <cfRule type="expression" dxfId="25" priority="30">
      <formula>$D$50=0</formula>
    </cfRule>
  </conditionalFormatting>
  <conditionalFormatting sqref="B51:E51">
    <cfRule type="expression" dxfId="24" priority="29">
      <formula>$D$51=0</formula>
    </cfRule>
  </conditionalFormatting>
  <conditionalFormatting sqref="B22:H22 C19:C20 B21:C21 D19:H21 B17:H18 E60:E66 E79">
    <cfRule type="expression" dxfId="23" priority="28">
      <formula>$D$8="sam"</formula>
    </cfRule>
  </conditionalFormatting>
  <conditionalFormatting sqref="E24 E26:E27 E39">
    <cfRule type="expression" dxfId="22" priority="27">
      <formula>$D$8="sam"</formula>
    </cfRule>
  </conditionalFormatting>
  <conditionalFormatting sqref="E37">
    <cfRule type="expression" dxfId="21" priority="26">
      <formula>$D$8="sam"</formula>
    </cfRule>
  </conditionalFormatting>
  <conditionalFormatting sqref="B19:B20">
    <cfRule type="expression" dxfId="20" priority="23">
      <formula>$D$8="sam"</formula>
    </cfRule>
  </conditionalFormatting>
  <conditionalFormatting sqref="E25">
    <cfRule type="expression" dxfId="19" priority="22">
      <formula>$D$8="sam"</formula>
    </cfRule>
  </conditionalFormatting>
  <conditionalFormatting sqref="E38">
    <cfRule type="expression" dxfId="18" priority="21">
      <formula>$D$8="sam"</formula>
    </cfRule>
  </conditionalFormatting>
  <conditionalFormatting sqref="H59">
    <cfRule type="expression" dxfId="17" priority="20">
      <formula>$D$8="sam"</formula>
    </cfRule>
  </conditionalFormatting>
  <conditionalFormatting sqref="E59">
    <cfRule type="expression" dxfId="16" priority="19">
      <formula>$D$8="sam"</formula>
    </cfRule>
  </conditionalFormatting>
  <conditionalFormatting sqref="E72">
    <cfRule type="expression" dxfId="15" priority="18">
      <formula>$D$8="sam"</formula>
    </cfRule>
  </conditionalFormatting>
  <conditionalFormatting sqref="I75">
    <cfRule type="expression" dxfId="14" priority="31">
      <formula>$I$75="Można rozliczyć ulgę przy jednym dziecku"</formula>
    </cfRule>
  </conditionalFormatting>
  <conditionalFormatting sqref="I75:J78">
    <cfRule type="expression" dxfId="13" priority="16">
      <formula>$I$75="Nie można rozliczyć ulgi przy jednym dziecku"</formula>
    </cfRule>
  </conditionalFormatting>
  <conditionalFormatting sqref="G62:G63">
    <cfRule type="expression" dxfId="12" priority="13">
      <formula>$G$62="Wprowadzono dozwoloną kwotę darowizn"</formula>
    </cfRule>
    <cfRule type="expression" dxfId="11" priority="14">
      <formula>$G$62="Przekroczono kwotę maksymalnej darowizny, popraw!"</formula>
    </cfRule>
  </conditionalFormatting>
  <conditionalFormatting sqref="I62:I63">
    <cfRule type="expression" dxfId="10" priority="11">
      <formula>$I$62="Wprowadzono dozwoloną kwotę ulgi"</formula>
    </cfRule>
    <cfRule type="expression" dxfId="9" priority="12">
      <formula>$I$62="Przekroczono kwotę maksymalnej ulgi, popraw!"</formula>
    </cfRule>
  </conditionalFormatting>
  <conditionalFormatting sqref="L59">
    <cfRule type="expression" dxfId="8" priority="10">
      <formula>$D$8="sam"</formula>
    </cfRule>
  </conditionalFormatting>
  <conditionalFormatting sqref="K62:K63">
    <cfRule type="expression" dxfId="7" priority="8">
      <formula>$K$62="Wprowadzono dozwoloną kwotę ulgi IKZE"</formula>
    </cfRule>
    <cfRule type="expression" dxfId="6" priority="9">
      <formula>$K$62="Przekroczono kwotę maksymalnej ulgi IKZE, popraw!"</formula>
    </cfRule>
  </conditionalFormatting>
  <conditionalFormatting sqref="B68:J79">
    <cfRule type="expression" dxfId="5" priority="7">
      <formula>$D$8="sam"</formula>
    </cfRule>
  </conditionalFormatting>
  <conditionalFormatting sqref="H60">
    <cfRule type="expression" dxfId="4" priority="6">
      <formula>$D$8="sam"</formula>
    </cfRule>
  </conditionalFormatting>
  <conditionalFormatting sqref="L60">
    <cfRule type="expression" dxfId="3" priority="5">
      <formula>$D$8="sam"</formula>
    </cfRule>
  </conditionalFormatting>
  <conditionalFormatting sqref="B82:D82 B81">
    <cfRule type="expression" dxfId="2" priority="4">
      <formula>$D$8="sam"</formula>
    </cfRule>
  </conditionalFormatting>
  <conditionalFormatting sqref="E42">
    <cfRule type="expression" dxfId="1" priority="3">
      <formula>$D$8="sam"</formula>
    </cfRule>
  </conditionalFormatting>
  <conditionalFormatting sqref="B42:E44">
    <cfRule type="expression" dxfId="0" priority="1">
      <formula>$D$8="sam"</formula>
    </cfRule>
  </conditionalFormatting>
  <dataValidations count="1">
    <dataValidation type="list" allowBlank="1" showInputMessage="1" showErrorMessage="1" sqref="D8">
      <formula1>$E$8:$E$9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Nieracjonalny PIT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2016-04-27T18:47:07Z</dcterms:modified>
</cp:coreProperties>
</file>